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7"/>
  <workbookPr defaultThemeVersion="124226"/>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26" documentId="13_ncr:1_{72DC4D2D-1626-4763-8453-7039B8D9F918}" xr6:coauthVersionLast="47" xr6:coauthVersionMax="47" xr10:uidLastSave="{5B614828-A0A7-42B1-B48F-E2076029CDF2}"/>
  <bookViews>
    <workbookView xWindow="-108" yWindow="-108" windowWidth="23256" windowHeight="12576" xr2:uid="{00000000-000D-0000-FFFF-FFFF00000000}"/>
  </bookViews>
  <sheets>
    <sheet name="Size Estimator" sheetId="1" r:id="rId1"/>
    <sheet name="Size Estimation for Student.sql" sheetId="2" r:id="rId2"/>
    <sheet name="Size Estimation for CNC.sql" sheetId="3" r:id="rId3"/>
  </sheets>
  <definedNames>
    <definedName name="_Toc345400346" localSheetId="0">'Size Estimator'!$F$26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7" i="1" s="1"/>
  <c r="C13" i="1"/>
  <c r="B16" i="1"/>
  <c r="H16" i="1" l="1"/>
  <c r="B17" i="1"/>
  <c r="B18" i="1" s="1"/>
  <c r="B19" i="1" s="1"/>
  <c r="B20" i="1" s="1"/>
  <c r="H17" i="1"/>
  <c r="C16" i="1"/>
  <c r="G18" i="1" l="1"/>
  <c r="H18" i="1" s="1"/>
  <c r="G19" i="1" l="1"/>
  <c r="H19" i="1" s="1"/>
  <c r="G20" i="1" l="1"/>
  <c r="H20" i="1" s="1"/>
  <c r="D16" i="1"/>
  <c r="G21" i="1" l="1"/>
  <c r="H21" i="1" s="1"/>
  <c r="C17" i="1"/>
  <c r="C18" i="1" l="1"/>
  <c r="D17" i="1"/>
  <c r="C20" i="1" l="1"/>
  <c r="C19" i="1"/>
  <c r="D18" i="1"/>
  <c r="D19" i="1" l="1"/>
  <c r="D20" i="1" l="1"/>
</calcChain>
</file>

<file path=xl/sharedStrings.xml><?xml version="1.0" encoding="utf-8"?>
<sst xmlns="http://schemas.openxmlformats.org/spreadsheetml/2006/main" count="43" uniqueCount="36">
  <si>
    <t>Student Analytics  -- Size Estimation Worksheet</t>
  </si>
  <si>
    <r>
      <rPr>
        <b/>
        <sz val="11"/>
        <color theme="1"/>
        <rFont val="Calibri"/>
        <family val="2"/>
        <scheme val="minor"/>
      </rPr>
      <t>Instructions:</t>
    </r>
    <r>
      <rPr>
        <sz val="11"/>
        <color theme="1"/>
        <rFont val="Calibri"/>
        <family val="2"/>
        <scheme val="minor"/>
      </rPr>
      <t xml:space="preserve"> Populate the fields designated in orange to complete the worksheet and to be provided the database server estimation of drive space required to support Student Analytics.  The estimation only accommodates the following modules included in the current release of Student Analytics. It does not take into consideration import of additional information or data sources. </t>
    </r>
  </si>
  <si>
    <t>Source Layer: Anthology Student</t>
  </si>
  <si>
    <r>
      <t xml:space="preserve">Enter the </t>
    </r>
    <r>
      <rPr>
        <b/>
        <sz val="11"/>
        <color theme="1"/>
        <rFont val="Calibri"/>
        <family val="2"/>
        <scheme val="minor"/>
      </rPr>
      <t>EstimatedSourceSize(GB)</t>
    </r>
    <r>
      <rPr>
        <sz val="11"/>
        <color theme="1"/>
        <rFont val="Calibri"/>
        <family val="2"/>
        <scheme val="minor"/>
      </rPr>
      <t xml:space="preserve"> value by executing the attached sql script "BI Hardware Size Estimation_AnthologyStudent.sql" on the Anthology Student database</t>
    </r>
  </si>
  <si>
    <t>Enter estimated growth of Anthology Student db (%)</t>
  </si>
  <si>
    <t>Source Layer: CampusNexus CRM</t>
  </si>
  <si>
    <t>Enter the EstimatedSourceSize(GB) value by executing the attached sql script "BI Hardware Size Estimation_CampusNexusCRM.sql" on the CampusNexus CRM main database</t>
  </si>
  <si>
    <t>Enter estimated growth of CampusNexus CRM db (%)</t>
  </si>
  <si>
    <t>Total estimated growth rate</t>
  </si>
  <si>
    <t>Data Warehouse Layer Environment</t>
  </si>
  <si>
    <t>Semantic Layer (Analysis Services) Environment</t>
  </si>
  <si>
    <t>Estimated Disk space for Data Warehouse</t>
  </si>
  <si>
    <t>Processing Space Buffer
(Log backups, Temp db and DW Compressed Full Backups)</t>
  </si>
  <si>
    <t>Estimated Total
Disk space for Data Warehouse</t>
  </si>
  <si>
    <t>Estimated RAM Size</t>
  </si>
  <si>
    <t>Estimated Disk Size</t>
  </si>
  <si>
    <t>Estimated Initial Size (GB)</t>
  </si>
  <si>
    <t>SSAS Tabular Database size (GB) at rest</t>
  </si>
  <si>
    <t>([Size of uncompressed data] /Compression rate ) plus additional space processing</t>
  </si>
  <si>
    <t>Estimated Size Year 1 (GB)</t>
  </si>
  <si>
    <t>*Estimated processing memory + additional buffer space for SSAS Tabular Model (GB)</t>
  </si>
  <si>
    <t>Estimated Size Year 2 (GB)</t>
  </si>
  <si>
    <t>Estimated Size Year 3 (GB)</t>
  </si>
  <si>
    <t>Estimated Size Year 4 (GB)</t>
  </si>
  <si>
    <t>Additional Hardware Recommendations:</t>
  </si>
  <si>
    <t>Additional Disk Space needs to be allocated on the Source (Anthology Student) database to accommodate the necessary data captured (insert, update, and deletes) into the "Change Data Capture" Change Tables.</t>
  </si>
  <si>
    <t>Actual compression might be much lower (2 or 3) or much higher (100x), depending on data, length, and cardinality.
For estimation purposes, 10 is often cited as an acceptable, middle-of-the-road estimate of overall compression for a database that includes a balance of unique and non-unique values.</t>
  </si>
  <si>
    <t>Begin with a minimum of 16 GB RAM for the data warehouse, and add when needed based on performance benchmarking</t>
  </si>
  <si>
    <t>* As per Microsoft recommendation, additional RAM is required for processing the Semantic Model. Under max boundary value conditions, the additional RAM could be 4 times the size of the Semantic Model at rest.</t>
  </si>
  <si>
    <t>CPUs with clock speeds of at least 2.8 to 3 GHz and 8 to 16 cores are recommended.</t>
  </si>
  <si>
    <t>Begin with the most RAM you can afford, because query performance is also best when the entire tabular database fits in memory.</t>
  </si>
  <si>
    <t>Large L2 caches are recommended.</t>
  </si>
  <si>
    <t>By default, Analysis Services pre-allocates 60% of all RAM, and tops out at 80%.</t>
  </si>
  <si>
    <t>The in-memory semantic model database is cached to the disk, and in the event of the SSAS Services or the Server machine hosting the Semantic Layer is turned off, and restarted, the cache saved on the disk is reload the model in-memory.</t>
  </si>
  <si>
    <t>--Execute this script on the Anthology Student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
select Distinct '''' + tablename + ''',' From dbo.SyDictionary where IsEnabledForCDC = 1 order by 1
*/
;WITH CTE AS (
Select CEILING(sum(TableSizeMB)/1024) AS [EstimatedSourceSize(GB)]
	, CEILING(sum(TableSizeMB)/1024)*3 AS [EstimatedDWSize(GB)] 
FROM #TableSizes WHERE TableName in (
	'AdAttend',
	'AdAttendArchive',
	'AdAttStat',
	'AdBuilding',
	'AdCatalogYear',
	'AdCIPCodeYear',
	'AdClassAttend',
	'AdClassSched',
	'AdClassSchedDay',
	'AdClassSchedInstructor',
	'AdClassSchedPeriod',
	'AdClassSchedPeriodManual',
	'AdClassSchedTerm',
	'AdConcentration',
	'AdConcentrationByEnrollment',
	'AdConcentrationByProgramVersion',
	'AdConcentrationType',
	'AdCourse',
	'AdCourseCategory',
	'AdCourseLevel',
	'AdCourseType',
	'AdCrossListSection',
	'AdDegree',
	'adDeliveryMethod',
	'AdEnroll',
	'AdEnrollRegistration',
	'AdEnrollSched',
	'AdEnrollSchedOtherEnroll',
	'AdEnrollSchedStatusChanges',
	'AdEnrollTerm',
	'AdEnrollTermRelationship',
	'AdGradeLevel',
	'AdGradeScale',
	'AdPeriod',
	'AdProgram',
	'AdProgramCourse',
	'AdProgramCourseCategory',
	'AdProgramCourseCategoryCatalogYear',
	'AdProgramGroup',
	'AdProgramProgramGroup',
	'AdProgramVersion',
	'AdProgramVersionProgramGroup',
	'AdRoom',
	'AdSapStatus',
	'adShift',
	'AdTerm',
	'AdTermRelationship',
	'amCitizen',
	'AmCollege',
	'AmDeposit',
	'AmExtraCurr',
	'AmHighSchool',
	'amLeadCat',
	'amLeadSrc',
	'amleadtype',
	'amMarital',
	'AmNationality',
	'amPrevEduc',
	'amRace',
	'amRepType',
	'amSex',
	'amTitle',
	'CmDocStatus',
	'CmDocType',
	'CmDocument',
	'CmDocumentTranscript',
	'cmEventType',
	'CmFERPA',
	'cmIncident',
	'CmIncidentGeneralPublic',
	'CmIncidentStaff',
	'CmIncidentStudent',
	'cmIncidentType',
	'CmTemplate',
	'FaAcademicYear',
	'FaAwardYearPellGrid',
	'FaCODGrantDisb',
	'FaDisb',
	'faFundSource',
	'FaISIR00',
	'FaISIR01',
	'faISIR02',
	'faISIR03',
	'FaISIR04',
	'FaISIR05',
	'FaISIR06',
	'FaISIR07',
	'FaISIR08',
	'FaISIR09',
	'FaISIR10',
	'FaISIR11',
	'FaISIR12',
	'FaISIRAwardYearSchema',
	'FaISIRCalculatedEFC',
	'FaISIRMain',
	'FAISIRMatch',
	'FaISIRNSLDSSparseData',
	'FaISIRSparseData',
	'FaISIRStudentMatch',
	'FaPackMeth',
	'FaPackStatus',
	'FaPackStatusPromoLevel',
	'FaRefund',
	'FaRefundDetailsMap',
	'FaSched',
	'FaStudentAid',
	'FaStudentAY',
	'FaStudentAYPaymentPeriod',
	'FaStudentLoanPeriod',
	'FaStudentLPPaymentPeriod',
	'FaStudentPell',
	'FaSysComments',
	'FaVerificationHistory',
	'FaYear',
	'HsBuilding',
	'PlCareerField',
	'PlCertifications',
	'PlContactType',
	'PlCorporate',
	'PlEmployer',
	'PlEmployerCareerField',
	'PlEmployerContact',
	'PlEmployerJob',
	'PlEmployerJobSkill',
	'PlEnrollCertifications',
	'PlHowPlaced',
	'PlIndustry',
	'PlJobCategory',
	'plJobSource',
	'PlJobTitle',
	'PlJobType',
	'PlLocation',
	'PlReason',
	'PlSalaryType',
	'PlSkill',
	'PlSkillType',
	'PlStudent',
	'PlStudentInSchool',
	'PlStudentPlacement',
	'PlStudentPlacementVerification',
	'PlStudentSalary',
	'SaAcctStatus',
	'SaBillCode',
	'saBillingMethod',
	'saCashDrawer',
	'saCashDrawerSession',
	'SaCollectionAccountStatus',
	'SaCollections',
	'SaEarningsMethod',
	'SaEnrollAcctStatus',
	'SaEnrollRevenue',
	'SaEnrollRevenueChildTerm',
	'SaPaymentApply',
	'SaPendingCharge',
	'SaPendingChargeDetail',
	'SaRefundCalc',
	'SaRevenueDetail',
	'SaStipend',
	'SaStipendSched',
	'SaTrans',
	'SaTransAdjust',
	'SaTuitionDiscountPolicy',
	'SsLocation',
	'SyAdvisorByEnroll',
	'SyAudit_AdEnrollSched',
	'SyAudit_FaSched',
	'SyAudit_FaStudentAid',
	'SyAudit_FaStudentAY',
	'SyBitCode',
	'SyCampus',
	'SyCampusGrp',
	'SyCampusList',
	'syCode',
	'SyCountry',
	'SyCounty',
	'SyEmpGroups',
	'SyEmpGrp',
	'SyGroups',
	'SyModule',
	'SyOrganization',
	'SyOrganizationContact',
	'SyOrganizationContactType',
	'SyOrganizationType',
	'SyOrganizationTypeContactType',
	'SyRegistry',
	'SySchoolStatus',
	'SySEVISActionDefinition',
	'SySEVISBatch',
	'SySEVISBatchDetail',
	'SySEVISBatchDetailError',
	'SySEVISCampus',
	'SyStaff',
	'SyStaffByGroup',
	'SyStaffGroup',
	'SyStatChange',
	'syState',
	'syStatus',
	'SyStatusCategory',
	'syStudent',
	'SyStudentAmRace',
	'SyStudentInquiry',
	'SyStudentNI',
	'SyStudentNIDependent',
	'SyStudGrp',
	'SyVisa'
))
SELECT CASE WHEN [EstimatedSourceSize(GB)] &lt; 1 THEN 1 ELSE [EstimatedSourceSize(GB)]  END AS [EstimatedSourceSize(GB)]
, CASE WHEN [EstimatedDWSize(GB)] &lt; 1 THEN 3 ELSE [EstimatedDWSize(GB)]  END AS [EstimatedDWSize(GB)] 
FROM CTE</t>
  </si>
  <si>
    <t>--Execute this script on the CampusNexus CRM main database
--Purpose: This script calculates the estimated size of the data in the source database that will be fetched into the data warehouse
--Execute this script on the CampusNexus CRM main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;WITH CTE AS (
Select CEILING(sum(TableSizeMB)/1024) AS [EstimatedSourceSize(GB)]
	, CEILING(sum(TableSizeMB)/1024)*3 AS [EstimatedDWSize(GB)] 
FROM #TableSizes WHERE TableName IN (
SELECT replace(replace(tBaseTable,'[',''),']','') FROM dbo.View_ColumnMain WITH (NOLOCK) 
WHERE nObjectType IN (3, 9, 16, 17, 20005, 20007,20008,20009,20014,20015,20016,20017,20018,20020,20021,20023,20029,20030,20036)
AND bList = 0 AND nRelObjectType IS NULL AND tDBColumnName NOT IN ( '[nCategoryId]', 'nBldgBlockId', 'aEventID')
UNION SELECT 'tblSMSDetails'
UNION SELECT 'tblSMSReport'
UNION SELECT 'tbl_20005_NumericAudit'
UNION SELECT 'tblCampaignAction'
UNION SELECT 'tblDependency'
UNION SELECT 'tblEnum'
UNION SELECT 'tblEnumLangName'
UNION SELECT 'tblObject'
UNION SELECT 'tblSMSCampaignDetails'
UNION SELECT 'tblTrackableURLClickRecord'
UNION SELECT 'tblURL'
)
) SELECT CASE WHEN [EstimatedSourceSize(GB)] &lt; 1 THEN 1 ELSE [EstimatedSourceSize(GB)]  END AS [EstimatedSourceSize(GB)]
, CASE WHEN [EstimatedDWSize(GB)] &lt; 1 THEN 3 ELSE [EstimatedDWSize(GB)]  END AS [EstimatedDWSize(GB)] 
FROM 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</si>
</sst>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FFC000"/>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1" fontId="2" fillId="2" borderId="1" xfId="0" applyNumberFormat="1" applyFont="1" applyFill="1" applyBorder="1"/>
    <xf numFmtId="1" fontId="0" fillId="2" borderId="1" xfId="0" applyNumberFormat="1" applyFill="1" applyBorder="1"/>
    <xf numFmtId="0" fontId="0" fillId="5" borderId="1" xfId="0" applyFill="1" applyBorder="1" applyProtection="1">
      <protection locked="0"/>
    </xf>
    <xf numFmtId="9" fontId="0" fillId="5" borderId="1" xfId="1" applyFont="1" applyFill="1" applyBorder="1" applyProtection="1">
      <protection locked="0"/>
    </xf>
    <xf numFmtId="0" fontId="0" fillId="0" borderId="0" xfId="0" applyAlignment="1">
      <alignment horizontal="left"/>
    </xf>
    <xf numFmtId="0" fontId="4" fillId="4" borderId="0" xfId="0" applyFont="1" applyFill="1" applyAlignment="1">
      <alignment horizontal="left"/>
    </xf>
    <xf numFmtId="0" fontId="2" fillId="0" borderId="0" xfId="0" applyFont="1"/>
    <xf numFmtId="0" fontId="0" fillId="0" borderId="1" xfId="0" applyBorder="1"/>
    <xf numFmtId="0" fontId="0" fillId="3" borderId="1" xfId="0" applyFill="1" applyBorder="1"/>
    <xf numFmtId="0" fontId="3" fillId="4" borderId="1" xfId="0" applyFont="1" applyFill="1" applyBorder="1" applyAlignment="1">
      <alignment horizontal="center" wrapText="1"/>
    </xf>
    <xf numFmtId="9" fontId="0" fillId="0" borderId="0" xfId="1" applyFont="1"/>
    <xf numFmtId="0" fontId="0" fillId="0" borderId="5" xfId="0" applyBorder="1" applyAlignment="1">
      <alignment wrapText="1"/>
    </xf>
    <xf numFmtId="0" fontId="0" fillId="0" borderId="6" xfId="0" applyBorder="1" applyAlignment="1">
      <alignment wrapText="1"/>
    </xf>
    <xf numFmtId="0" fontId="0" fillId="3" borderId="6" xfId="0" applyFill="1" applyBorder="1"/>
    <xf numFmtId="0" fontId="3" fillId="4" borderId="0" xfId="0" applyFont="1" applyFill="1" applyAlignment="1">
      <alignment wrapText="1"/>
    </xf>
    <xf numFmtId="0" fontId="5" fillId="6" borderId="0" xfId="0" applyFont="1" applyFill="1"/>
    <xf numFmtId="0" fontId="0" fillId="0" borderId="0" xfId="0" applyAlignment="1">
      <alignment vertical="top"/>
    </xf>
    <xf numFmtId="0" fontId="0" fillId="0" borderId="0" xfId="0" applyAlignment="1">
      <alignment horizontal="left" wrapText="1"/>
    </xf>
    <xf numFmtId="0" fontId="0" fillId="0" borderId="0" xfId="0" quotePrefix="1" applyAlignment="1">
      <alignment vertical="top" wrapText="1"/>
    </xf>
    <xf numFmtId="1" fontId="0" fillId="2" borderId="2" xfId="0" applyNumberFormat="1" applyFill="1" applyBorder="1"/>
    <xf numFmtId="0" fontId="3" fillId="4" borderId="1" xfId="0" applyFont="1" applyFill="1" applyBorder="1" applyAlignment="1">
      <alignment wrapText="1"/>
    </xf>
    <xf numFmtId="0" fontId="0" fillId="3" borderId="11" xfId="0" applyFill="1" applyBorder="1"/>
    <xf numFmtId="1" fontId="0" fillId="2" borderId="8" xfId="0" applyNumberFormat="1" applyFill="1" applyBorder="1"/>
    <xf numFmtId="1" fontId="0" fillId="2" borderId="7" xfId="0" applyNumberFormat="1" applyFill="1" applyBorder="1"/>
    <xf numFmtId="0" fontId="0" fillId="0" borderId="12" xfId="0" applyBorder="1" applyAlignment="1">
      <alignment wrapText="1"/>
    </xf>
    <xf numFmtId="0" fontId="0" fillId="0" borderId="13" xfId="0" applyBorder="1"/>
    <xf numFmtId="0" fontId="0" fillId="0" borderId="14" xfId="0" applyBorder="1"/>
    <xf numFmtId="0" fontId="0" fillId="0" borderId="16" xfId="0" applyBorder="1"/>
    <xf numFmtId="0" fontId="0" fillId="0" borderId="15" xfId="0" applyBorder="1"/>
    <xf numFmtId="0" fontId="2" fillId="3" borderId="6" xfId="0" applyFont="1" applyFill="1" applyBorder="1"/>
    <xf numFmtId="1" fontId="0" fillId="5" borderId="1" xfId="1" applyNumberFormat="1" applyFont="1" applyFill="1" applyBorder="1" applyProtection="1"/>
    <xf numFmtId="0" fontId="2" fillId="0" borderId="7" xfId="0" applyFont="1" applyBorder="1"/>
    <xf numFmtId="0" fontId="0" fillId="0" borderId="9" xfId="0" applyBorder="1"/>
    <xf numFmtId="0" fontId="2" fillId="0" borderId="1" xfId="0" applyFont="1" applyBorder="1" applyAlignment="1">
      <alignment horizontal="left"/>
    </xf>
    <xf numFmtId="0" fontId="0" fillId="0" borderId="1" xfId="0" applyBorder="1" applyAlignment="1">
      <alignment horizontal="left" wrapText="1"/>
    </xf>
    <xf numFmtId="0" fontId="2" fillId="0" borderId="1" xfId="0" applyFont="1" applyBorder="1" applyAlignment="1">
      <alignment horizontal="left" wrapText="1"/>
    </xf>
    <xf numFmtId="0" fontId="5" fillId="6" borderId="10" xfId="0" applyFont="1" applyFill="1" applyBorder="1" applyAlignment="1">
      <alignment horizontal="left"/>
    </xf>
    <xf numFmtId="0" fontId="0" fillId="0" borderId="2" xfId="0" applyBorder="1" applyAlignment="1">
      <alignment horizontal="left" wrapText="1"/>
    </xf>
    <xf numFmtId="0" fontId="0" fillId="3" borderId="1" xfId="0"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0" fillId="3" borderId="2" xfId="0" applyFill="1" applyBorder="1" applyAlignment="1">
      <alignment horizontal="left" wrapText="1"/>
    </xf>
    <xf numFmtId="0" fontId="0" fillId="3" borderId="3" xfId="0" applyFill="1" applyBorder="1" applyAlignment="1">
      <alignment horizontal="left" wrapText="1"/>
    </xf>
    <xf numFmtId="0" fontId="0" fillId="3" borderId="4" xfId="0" applyFill="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10</xdr:row>
          <xdr:rowOff>22860</xdr:rowOff>
        </xdr:from>
        <xdr:to>
          <xdr:col>5</xdr:col>
          <xdr:colOff>1394460</xdr:colOff>
          <xdr:row>10</xdr:row>
          <xdr:rowOff>533400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5</xdr:col>
          <xdr:colOff>1409700</xdr:colOff>
          <xdr:row>6</xdr:row>
          <xdr:rowOff>571500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2F8716F5-EC27-E7C0-0BE9-EEE605998A2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Normal="100" workbookViewId="0">
      <selection activeCell="G3" sqref="G3"/>
    </sheetView>
  </sheetViews>
  <sheetFormatPr defaultRowHeight="14.45"/>
  <cols>
    <col min="1" max="1" width="25.140625" customWidth="1"/>
    <col min="2" max="2" width="26.140625" customWidth="1"/>
    <col min="3" max="4" width="21.42578125" customWidth="1"/>
    <col min="5" max="5" width="6" customWidth="1"/>
    <col min="6" max="6" width="39.5703125" customWidth="1"/>
    <col min="7" max="8" width="24.28515625" customWidth="1"/>
    <col min="9" max="9" width="34.85546875" bestFit="1" customWidth="1"/>
    <col min="10" max="10" width="23" customWidth="1"/>
  </cols>
  <sheetData>
    <row r="1" spans="1:10" ht="21">
      <c r="A1" s="40" t="s">
        <v>0</v>
      </c>
      <c r="B1" s="41"/>
      <c r="C1" s="41"/>
      <c r="D1" s="41"/>
      <c r="E1" s="42"/>
      <c r="F1" s="6"/>
    </row>
    <row r="2" spans="1:10" ht="78.75" customHeight="1">
      <c r="A2" s="43" t="s">
        <v>1</v>
      </c>
      <c r="B2" s="44"/>
      <c r="C2" s="44"/>
      <c r="D2" s="44"/>
      <c r="E2" s="45"/>
    </row>
    <row r="6" spans="1:10" ht="15.6">
      <c r="A6" s="37" t="s">
        <v>2</v>
      </c>
      <c r="B6" s="37"/>
      <c r="E6" s="7"/>
    </row>
    <row r="7" spans="1:10" ht="60" customHeight="1">
      <c r="A7" s="35" t="s">
        <v>3</v>
      </c>
      <c r="B7" s="38"/>
      <c r="C7" s="3">
        <v>500</v>
      </c>
    </row>
    <row r="8" spans="1:10">
      <c r="A8" s="35" t="s">
        <v>4</v>
      </c>
      <c r="B8" s="38"/>
      <c r="C8" s="4">
        <v>0.05</v>
      </c>
      <c r="E8" s="7"/>
    </row>
    <row r="9" spans="1:10">
      <c r="A9" s="18"/>
      <c r="B9" s="18"/>
      <c r="E9" s="7"/>
    </row>
    <row r="10" spans="1:10" ht="15.6">
      <c r="A10" s="37" t="s">
        <v>5</v>
      </c>
      <c r="B10" s="37"/>
      <c r="E10" s="7"/>
    </row>
    <row r="11" spans="1:10" ht="66" customHeight="1">
      <c r="A11" s="35" t="s">
        <v>6</v>
      </c>
      <c r="B11" s="38"/>
      <c r="C11" s="3">
        <v>10</v>
      </c>
      <c r="E11" s="7"/>
    </row>
    <row r="12" spans="1:10">
      <c r="A12" s="35" t="s">
        <v>7</v>
      </c>
      <c r="B12" s="38"/>
      <c r="C12" s="4">
        <v>0.05</v>
      </c>
      <c r="E12" s="7"/>
    </row>
    <row r="13" spans="1:10">
      <c r="A13" s="5"/>
      <c r="B13" s="5" t="s">
        <v>8</v>
      </c>
      <c r="C13" s="31">
        <f>SUM(C8,C12)</f>
        <v>0.1</v>
      </c>
      <c r="J13" s="11"/>
    </row>
    <row r="14" spans="1:10" ht="15.6">
      <c r="A14" s="16" t="s">
        <v>9</v>
      </c>
      <c r="B14" s="16"/>
      <c r="C14" s="16"/>
      <c r="D14" s="16"/>
      <c r="F14" s="16" t="s">
        <v>10</v>
      </c>
      <c r="G14" s="16"/>
      <c r="H14" s="16"/>
    </row>
    <row r="15" spans="1:10" ht="58.15" thickBot="1">
      <c r="A15" s="10"/>
      <c r="B15" s="10" t="s">
        <v>11</v>
      </c>
      <c r="C15" s="10" t="s">
        <v>12</v>
      </c>
      <c r="D15" s="10" t="s">
        <v>13</v>
      </c>
      <c r="F15" s="10"/>
      <c r="G15" s="15" t="s">
        <v>14</v>
      </c>
      <c r="H15" s="21" t="s">
        <v>15</v>
      </c>
    </row>
    <row r="16" spans="1:10" ht="31.5" customHeight="1">
      <c r="A16" s="8" t="s">
        <v>16</v>
      </c>
      <c r="B16" s="2">
        <f>(C7*2)+(C11*2)</f>
        <v>1020</v>
      </c>
      <c r="C16" s="1">
        <f>B16</f>
        <v>1020</v>
      </c>
      <c r="D16" s="1">
        <f>SUM(B16:C16)</f>
        <v>2040</v>
      </c>
      <c r="F16" s="12" t="s">
        <v>17</v>
      </c>
      <c r="G16" s="20">
        <f>((C7+C11)/10)</f>
        <v>51</v>
      </c>
      <c r="H16" s="2">
        <f>100 + G16</f>
        <v>151</v>
      </c>
      <c r="I16" t="s">
        <v>18</v>
      </c>
    </row>
    <row r="17" spans="1:10" ht="28.9">
      <c r="A17" s="9" t="s">
        <v>19</v>
      </c>
      <c r="B17" s="2">
        <f>B16+(B16*C13)</f>
        <v>1122</v>
      </c>
      <c r="C17" s="1">
        <f t="shared" ref="C17:C20" si="0">B17</f>
        <v>1122</v>
      </c>
      <c r="D17" s="1">
        <f t="shared" ref="D17:D20" si="1">SUM(B17:C17)</f>
        <v>2244</v>
      </c>
      <c r="F17" s="13" t="s">
        <v>20</v>
      </c>
      <c r="G17" s="20">
        <f>G16*4</f>
        <v>204</v>
      </c>
      <c r="H17" s="2">
        <f>G17 + 100</f>
        <v>304</v>
      </c>
    </row>
    <row r="18" spans="1:10">
      <c r="A18" s="9" t="s">
        <v>21</v>
      </c>
      <c r="B18" s="2">
        <f>B17+(B17*C13)</f>
        <v>1234.2</v>
      </c>
      <c r="C18" s="1">
        <f t="shared" si="0"/>
        <v>1234.2</v>
      </c>
      <c r="D18" s="1">
        <f t="shared" si="1"/>
        <v>2468.4</v>
      </c>
      <c r="F18" s="14" t="s">
        <v>19</v>
      </c>
      <c r="G18" s="20">
        <f>G17+G17*C8</f>
        <v>214.2</v>
      </c>
      <c r="H18" s="2">
        <f>G18+100</f>
        <v>314.2</v>
      </c>
    </row>
    <row r="19" spans="1:10">
      <c r="A19" s="9" t="s">
        <v>22</v>
      </c>
      <c r="B19" s="2">
        <f>B18+(B18*C13)</f>
        <v>1357.6200000000001</v>
      </c>
      <c r="C19" s="1">
        <f t="shared" si="0"/>
        <v>1357.6200000000001</v>
      </c>
      <c r="D19" s="1">
        <f t="shared" si="1"/>
        <v>2715.2400000000002</v>
      </c>
      <c r="F19" s="14" t="s">
        <v>21</v>
      </c>
      <c r="G19" s="20">
        <f>G18+G18*C8</f>
        <v>224.91</v>
      </c>
      <c r="H19" s="2">
        <f>G19+100</f>
        <v>324.90999999999997</v>
      </c>
    </row>
    <row r="20" spans="1:10">
      <c r="A20" s="9" t="s">
        <v>23</v>
      </c>
      <c r="B20" s="2">
        <f>B19+(B19*C13)</f>
        <v>1493.3820000000001</v>
      </c>
      <c r="C20" s="1">
        <f t="shared" si="0"/>
        <v>1493.3820000000001</v>
      </c>
      <c r="D20" s="1">
        <f t="shared" si="1"/>
        <v>2986.7640000000001</v>
      </c>
      <c r="F20" s="14" t="s">
        <v>22</v>
      </c>
      <c r="G20" s="20">
        <f>G19+G19*C8</f>
        <v>236.15549999999999</v>
      </c>
      <c r="H20" s="2">
        <f>G20+100</f>
        <v>336.15549999999996</v>
      </c>
    </row>
    <row r="21" spans="1:10" ht="15" thickBot="1">
      <c r="A21" s="9"/>
      <c r="B21" s="2"/>
      <c r="C21" s="1"/>
      <c r="D21" s="1"/>
      <c r="F21" s="22" t="s">
        <v>23</v>
      </c>
      <c r="G21" s="23">
        <f>G20+G20*C8</f>
        <v>247.96327499999998</v>
      </c>
      <c r="H21" s="24">
        <f>G21+100</f>
        <v>347.96327499999995</v>
      </c>
    </row>
    <row r="22" spans="1:10">
      <c r="A22" s="29"/>
      <c r="D22" s="28"/>
      <c r="F22" s="25"/>
      <c r="G22" s="26"/>
      <c r="H22" s="26"/>
      <c r="I22" s="26"/>
      <c r="J22" s="27"/>
    </row>
    <row r="23" spans="1:10">
      <c r="A23" s="32" t="s">
        <v>24</v>
      </c>
      <c r="B23" s="33"/>
      <c r="D23" s="28"/>
      <c r="F23" s="30" t="s">
        <v>24</v>
      </c>
      <c r="J23" s="28"/>
    </row>
    <row r="24" spans="1:10" ht="57" customHeight="1">
      <c r="A24" s="39" t="s">
        <v>25</v>
      </c>
      <c r="B24" s="39"/>
      <c r="C24" s="39"/>
      <c r="D24" s="39"/>
      <c r="F24" s="35" t="s">
        <v>26</v>
      </c>
      <c r="G24" s="35"/>
      <c r="H24" s="35"/>
      <c r="I24" s="35"/>
      <c r="J24" s="35"/>
    </row>
    <row r="25" spans="1:10" ht="36.75" customHeight="1">
      <c r="A25" s="35" t="s">
        <v>27</v>
      </c>
      <c r="B25" s="35"/>
      <c r="C25" s="35"/>
      <c r="D25" s="35"/>
      <c r="F25" s="36" t="s">
        <v>28</v>
      </c>
      <c r="G25" s="36"/>
      <c r="H25" s="36"/>
      <c r="I25" s="36"/>
      <c r="J25" s="36"/>
    </row>
    <row r="26" spans="1:10" ht="22.5" customHeight="1">
      <c r="A26" s="36" t="s">
        <v>29</v>
      </c>
      <c r="B26" s="36"/>
      <c r="C26" s="36"/>
      <c r="D26" s="36"/>
      <c r="F26" s="34" t="s">
        <v>30</v>
      </c>
      <c r="G26" s="34"/>
      <c r="H26" s="34"/>
      <c r="I26" s="34"/>
      <c r="J26" s="34"/>
    </row>
    <row r="27" spans="1:10" ht="20.25" customHeight="1">
      <c r="A27" s="36" t="s">
        <v>31</v>
      </c>
      <c r="B27" s="36"/>
      <c r="C27" s="36"/>
      <c r="D27" s="36"/>
      <c r="F27" s="34" t="s">
        <v>32</v>
      </c>
      <c r="G27" s="34"/>
      <c r="H27" s="34"/>
      <c r="I27" s="34"/>
      <c r="J27" s="34"/>
    </row>
    <row r="28" spans="1:10" ht="34.5" customHeight="1">
      <c r="A28" s="29"/>
      <c r="F28" s="36" t="s">
        <v>33</v>
      </c>
      <c r="G28" s="36"/>
      <c r="H28" s="36"/>
      <c r="I28" s="36"/>
      <c r="J28" s="36"/>
    </row>
    <row r="29" spans="1:10" ht="22.5" customHeight="1">
      <c r="F29" s="34" t="s">
        <v>29</v>
      </c>
      <c r="G29" s="34"/>
      <c r="H29" s="34"/>
      <c r="I29" s="34"/>
      <c r="J29" s="34"/>
    </row>
    <row r="30" spans="1:10" ht="20.25" customHeight="1">
      <c r="F30" s="34" t="s">
        <v>31</v>
      </c>
      <c r="G30" s="34"/>
      <c r="H30" s="34"/>
      <c r="I30" s="34"/>
      <c r="J30" s="34"/>
    </row>
  </sheetData>
  <mergeCells count="19">
    <mergeCell ref="A1:E1"/>
    <mergeCell ref="A2:E2"/>
    <mergeCell ref="A7:B7"/>
    <mergeCell ref="A8:B8"/>
    <mergeCell ref="A25:D25"/>
    <mergeCell ref="A26:D26"/>
    <mergeCell ref="A27:D27"/>
    <mergeCell ref="F25:J25"/>
    <mergeCell ref="F28:J28"/>
    <mergeCell ref="A6:B6"/>
    <mergeCell ref="A10:B10"/>
    <mergeCell ref="A11:B11"/>
    <mergeCell ref="A12:B12"/>
    <mergeCell ref="A24:D24"/>
    <mergeCell ref="F30:J30"/>
    <mergeCell ref="F24:J24"/>
    <mergeCell ref="F26:J26"/>
    <mergeCell ref="F27:J27"/>
    <mergeCell ref="F29:J29"/>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034" r:id="rId4">
          <objectPr defaultSize="0" r:id="rId5">
            <anchor moveWithCells="1">
              <from>
                <xdr:col>3</xdr:col>
                <xdr:colOff>38100</xdr:colOff>
                <xdr:row>10</xdr:row>
                <xdr:rowOff>22860</xdr:rowOff>
              </from>
              <to>
                <xdr:col>5</xdr:col>
                <xdr:colOff>1394460</xdr:colOff>
                <xdr:row>10</xdr:row>
                <xdr:rowOff>533400</xdr:rowOff>
              </to>
            </anchor>
          </objectPr>
        </oleObject>
      </mc:Choice>
      <mc:Fallback>
        <oleObject progId="Packager Shell Object" dvAspect="DVASPECT_ICON" shapeId="1034" r:id="rId4"/>
      </mc:Fallback>
    </mc:AlternateContent>
    <mc:AlternateContent xmlns:mc="http://schemas.openxmlformats.org/markup-compatibility/2006">
      <mc:Choice Requires="x14">
        <oleObject progId="Packager Shell Object" shapeId="1036" r:id="rId6">
          <objectPr defaultSize="0" autoPict="0" r:id="rId7">
            <anchor moveWithCells="1">
              <from>
                <xdr:col>3</xdr:col>
                <xdr:colOff>0</xdr:colOff>
                <xdr:row>6</xdr:row>
                <xdr:rowOff>0</xdr:rowOff>
              </from>
              <to>
                <xdr:col>5</xdr:col>
                <xdr:colOff>1409700</xdr:colOff>
                <xdr:row>6</xdr:row>
                <xdr:rowOff>571500</xdr:rowOff>
              </to>
            </anchor>
          </objectPr>
        </oleObject>
      </mc:Choice>
      <mc:Fallback>
        <oleObject progId="Packager Shell Object" shapeId="103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cols>
    <col min="1" max="1" width="162" customWidth="1"/>
  </cols>
  <sheetData>
    <row r="1" spans="1:1" s="17" customFormat="1" ht="409.6">
      <c r="A1" s="19" t="s">
        <v>34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cols>
    <col min="1" max="1" width="128" customWidth="1"/>
  </cols>
  <sheetData>
    <row r="1" spans="1:1" ht="359.25" customHeight="1">
      <c r="A1" s="19" t="s">
        <v>35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3" ma:contentTypeDescription="Create a new document." ma:contentTypeScope="" ma:versionID="3dea5532520756b3efda62808631059d">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469ef328245f785aa48e17561a0a10f4"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0938AC-BE86-4264-866E-CD0D1CB35B92}"/>
</file>

<file path=customXml/itemProps2.xml><?xml version="1.0" encoding="utf-8"?>
<ds:datastoreItem xmlns:ds="http://schemas.openxmlformats.org/officeDocument/2006/customXml" ds:itemID="{7D5000A9-8337-48BF-A4FB-A3B74A025E2D}"/>
</file>

<file path=customXml/itemProps3.xml><?xml version="1.0" encoding="utf-8"?>
<ds:datastoreItem xmlns:ds="http://schemas.openxmlformats.org/officeDocument/2006/customXml" ds:itemID="{9CD4E2F6-37FE-4D29-9889-6499BE3A79BC}"/>
</file>

<file path=docProps/app.xml><?xml version="1.0" encoding="utf-8"?>
<Properties xmlns="http://schemas.openxmlformats.org/officeDocument/2006/extended-properties" xmlns:vt="http://schemas.openxmlformats.org/officeDocument/2006/docPropsVTypes">
  <Application>Microsoft Excel Online</Application>
  <Manager/>
  <Company>Campus Management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5.0.0 Size Estimation Worksheet</dc:title>
  <dc:subject/>
  <dc:creator>gramaswamy</dc:creator>
  <cp:keywords/>
  <dc:description/>
  <cp:lastModifiedBy>Aparna Dilip Kumar Mir</cp:lastModifiedBy>
  <cp:revision/>
  <dcterms:created xsi:type="dcterms:W3CDTF">2010-04-27T14:58:51Z</dcterms:created>
  <dcterms:modified xsi:type="dcterms:W3CDTF">2025-03-03T06:45:24Z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ning">
    <vt:lpwstr>Planning</vt:lpwstr>
  </property>
  <property fmtid="{D5CDD505-2E9C-101B-9397-08002B2CF9AE}" pid="3" name="ContentTypeId">
    <vt:lpwstr>0x010100367A56045E19B54A8B901F34FDC5DC14</vt:lpwstr>
  </property>
  <property fmtid="{D5CDD505-2E9C-101B-9397-08002B2CF9AE}" pid="4" name="MediaServiceImageTags">
    <vt:lpwstr/>
  </property>
</Properties>
</file>